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E4C57B01-C1B3-41E6-8C85-57C8AFA105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J19" i="5"/>
  <c r="H19" i="5"/>
  <c r="J18" i="5"/>
  <c r="H18" i="5"/>
  <c r="H20" i="5" s="1"/>
  <c r="J14" i="5"/>
  <c r="H14" i="5"/>
  <c r="K13" i="5"/>
  <c r="I13" i="5"/>
  <c r="J13" i="5" s="1"/>
  <c r="G13" i="5"/>
  <c r="H13" i="5" s="1"/>
  <c r="J10" i="5"/>
  <c r="H10" i="5"/>
  <c r="H9" i="5"/>
  <c r="K8" i="5"/>
  <c r="I8" i="5"/>
  <c r="J15" i="5" s="1"/>
  <c r="H8" i="5"/>
  <c r="G8" i="5"/>
  <c r="H15" i="5" s="1"/>
  <c r="J7" i="5"/>
  <c r="J8" i="5" s="1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J19" i="2"/>
  <c r="H19" i="2"/>
  <c r="J18" i="2"/>
  <c r="J20" i="2" s="1"/>
  <c r="H18" i="2"/>
  <c r="H20" i="2" s="1"/>
  <c r="J15" i="2"/>
  <c r="J14" i="2"/>
  <c r="H14" i="2"/>
  <c r="K13" i="2"/>
  <c r="I13" i="2"/>
  <c r="J13" i="2" s="1"/>
  <c r="G13" i="2"/>
  <c r="H13" i="2" s="1"/>
  <c r="J10" i="2"/>
  <c r="H10" i="2"/>
  <c r="J9" i="2"/>
  <c r="H9" i="2"/>
  <c r="K8" i="2"/>
  <c r="J8" i="2"/>
  <c r="I8" i="2"/>
  <c r="B17" i="3" s="1"/>
  <c r="G8" i="2"/>
  <c r="B4" i="3" s="1"/>
  <c r="J7" i="2"/>
  <c r="H7" i="2"/>
  <c r="H8" i="2" s="1"/>
  <c r="J5" i="2"/>
  <c r="H5" i="2"/>
  <c r="H15" i="2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<sst xmlns="http://schemas.openxmlformats.org/spreadsheetml/2006/main" count="83" uniqueCount="46">
  <si>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16 June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</si>
  <si>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</si>
  <si>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</si>
  <si>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</si>
  <si>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</si>
  <si>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</si>
  <si>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</si>
  <si>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</si>
  <si>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</si>
  <si>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</si>
  <si>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</si>
  <si>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</si>
  <si>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</si>
  <si>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</si>
  <si>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</si>
  <si>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</si>
  <si>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</si>
  <si>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</si>
  <si>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</si>
  <si>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</si>
  <si>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</si>
  <si>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</si>
  <si>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</si>
  <si>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</si>
  <si>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</si>
  <si>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</si>
  <si>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</si>
  <si>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</si>
  <si>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</si>
  <si>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</si>
  <si>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</si>
  <si>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</si>
  <si>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</si>
  <si>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</si>
  <si>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</si>
  <si>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</si>
  <si>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</si>
  <si>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</si>
  <si>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</si>
  <si>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</si>
  <si>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</si>
  <si>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</si>
  <si>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</si>
  <si>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</si>
  <si>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</si>
  <si>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sz val="24"/>
        <rFont val="Calibri"/>
        <family val="2"/>
      </rPr>
      <t>SFTR Public Data</t>
    </r>
    <r>
      <rPr>
        <sz val="11"/>
        <rFont val="Calibri"/>
      </rPr>
      <t xml:space="preserve">
for week ending 16 June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</si>
</sst>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24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9289021.0929331239</c:v>
                </c:pt>
                <c:pt idx="1">
                  <c:v>282516.54592259601</c:v>
                </c:pt>
                <c:pt idx="2">
                  <c:v>370181.01958886901</c:v>
                </c:pt>
                <c:pt idx="3">
                  <c:v>867.187339812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41F-434E-87CD-84B638328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313343</c:v>
                </c:pt>
                <c:pt idx="1">
                  <c:v>10767</c:v>
                </c:pt>
                <c:pt idx="2">
                  <c:v>686154</c:v>
                </c:pt>
                <c:pt idx="3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8A-439F-B09B-7CFAC26C1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984054.26916316804</c:v>
                </c:pt>
                <c:pt idx="1">
                  <c:v>3094237.3249889752</c:v>
                </c:pt>
                <c:pt idx="2">
                  <c:v>438568.54523192398</c:v>
                </c:pt>
                <c:pt idx="3">
                  <c:v>5054677.4994716533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C1A-4DAF-B984-9E4C59D26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1371064.675205884</c:v>
                </c:pt>
                <c:pt idx="1">
                  <c:v>8085477.734563197</c:v>
                </c:pt>
                <c:pt idx="2">
                  <c:v>82986.987837198001</c:v>
                </c:pt>
                <c:pt idx="3">
                  <c:v>32008.241249441999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4C-4790-B8D9-F850C9B4B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9942585.8457844015</v>
      </c>
      <c r="H4" s="5"/>
      <c r="I4" s="1">
        <v>1010279</v>
      </c>
      <c r="J4" s="5"/>
      <c r="K4" s="3">
        <v>5371638.3448154833</v>
      </c>
    </row>
    <row r="5" spans="1:11">
      <c r="E5" s="6" t="s">
        <v>7</v>
      </c>
      <c r="F5" s="6"/>
      <c r="G5" s="2">
        <v>9571537.6388557199</v>
      </c>
      <c r="H5" s="4">
        <f>G5/G4</f>
        <v>0.96268091493663055</v>
      </c>
      <c r="I5">
        <v>324110</v>
      </c>
      <c r="J5" s="4">
        <f>I5/I4</f>
        <v>0.32081236965234355</v>
      </c>
      <c r="K5" s="2">
        <v>5092138.8966687331</v>
      </c>
    </row>
    <row r="6" spans="1:11">
      <c r="F6" t="s">
        <v>8</v>
      </c>
    </row>
    <row r="7" spans="1:11">
      <c r="F7" t="s">
        <v>9</v>
      </c>
      <c r="G7" s="2">
        <v>9289021.0929331239</v>
      </c>
      <c r="H7" s="4">
        <f>G7/G5</f>
        <v>0.97048368228990523</v>
      </c>
      <c r="I7">
        <v>313343</v>
      </c>
      <c r="J7" s="4">
        <f>I7/I5</f>
        <v>0.96677979698250593</v>
      </c>
      <c r="K7" s="2">
        <v>5073120.8917222964</v>
      </c>
    </row>
    <row r="8" spans="1:11">
      <c r="F8" t="s">
        <v>10</v>
      </c>
      <c r="G8" s="2">
        <f>G5-G7</f>
        <v>282516.54592259601</v>
      </c>
      <c r="H8" s="4">
        <f>1-H7</f>
        <v>2.9516317710094775E-2</v>
      </c>
      <c r="I8">
        <f>I5-I7</f>
        <v>10767</v>
      </c>
      <c r="J8" s="4">
        <f>1-J7</f>
        <v>3.3220203017494065E-2</v>
      </c>
      <c r="K8" s="2">
        <f>K5-K7</f>
        <v>19018.004946436733</v>
      </c>
    </row>
    <row r="9" spans="1:11">
      <c r="E9" s="6" t="s">
        <v>11</v>
      </c>
      <c r="F9" s="6"/>
      <c r="G9" s="2">
        <v>370181.01958886901</v>
      </c>
      <c r="H9" s="4">
        <f>1-H5-H10</f>
        <v>3.7231865566021115E-2</v>
      </c>
      <c r="I9">
        <v>686154</v>
      </c>
      <c r="J9" s="4">
        <f>1-J5-J10</f>
        <v>0.67917278296391403</v>
      </c>
      <c r="K9" s="2">
        <v>279435.33201043098</v>
      </c>
    </row>
    <row r="10" spans="1:11">
      <c r="E10" s="6" t="s">
        <v>12</v>
      </c>
      <c r="F10" s="6"/>
      <c r="G10" s="2">
        <v>867.187339812</v>
      </c>
      <c r="H10" s="4">
        <f>G10/G4</f>
        <v>8.7219497348336444E-5</v>
      </c>
      <c r="I10">
        <v>15</v>
      </c>
      <c r="J10" s="4">
        <f>I10/I4</f>
        <v>1.4847383742510733E-5</v>
      </c>
      <c r="K10" s="2">
        <v>64.116136319000006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2441529.5438480959</v>
      </c>
      <c r="H13" s="5">
        <f>G13/G5</f>
        <v>0.25508226953386159</v>
      </c>
      <c r="I13" s="1">
        <f>I14+I15</f>
        <v>93224</v>
      </c>
      <c r="J13" s="5">
        <f>I13/I5</f>
        <v>0.2876307426491006</v>
      </c>
      <c r="K13" s="3">
        <f>K14+K15</f>
        <v>37710.603451040995</v>
      </c>
    </row>
    <row r="14" spans="1:11">
      <c r="E14" s="6" t="s">
        <v>15</v>
      </c>
      <c r="F14" s="6"/>
      <c r="G14" s="2">
        <v>2334948.3064233861</v>
      </c>
      <c r="H14" s="4">
        <f>G14/G7</f>
        <v>0.25136645541689656</v>
      </c>
      <c r="I14">
        <v>87060</v>
      </c>
      <c r="J14" s="4">
        <f>I14/I7</f>
        <v>0.27784249209332906</v>
      </c>
      <c r="K14" s="2">
        <v>37492.710810580997</v>
      </c>
    </row>
    <row r="15" spans="1:11">
      <c r="E15" s="6" t="s">
        <v>16</v>
      </c>
      <c r="F15" s="6"/>
      <c r="G15" s="2">
        <v>106581.23742470999</v>
      </c>
      <c r="H15" s="4">
        <f>G15/G8</f>
        <v>0.37725662076412037</v>
      </c>
      <c r="I15">
        <v>6164</v>
      </c>
      <c r="J15" s="4">
        <f>I15/I8</f>
        <v>0.57249001578898484</v>
      </c>
      <c r="K15" s="2">
        <v>217.89264046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984054.26916316804</v>
      </c>
      <c r="H18" s="4">
        <f>G18/G5</f>
        <v>0.10281046852580857</v>
      </c>
      <c r="I18">
        <v>36167</v>
      </c>
      <c r="J18" s="4">
        <f>I18/I5</f>
        <v>0.1115886581716084</v>
      </c>
      <c r="K18" s="2">
        <v>20578.809903664001</v>
      </c>
    </row>
    <row r="19" spans="2:11">
      <c r="E19" s="6" t="s">
        <v>20</v>
      </c>
      <c r="F19" s="6"/>
      <c r="G19" s="2">
        <v>3094237.3249889752</v>
      </c>
      <c r="H19" s="4">
        <f>G19/G5</f>
        <v>0.32327484274082552</v>
      </c>
      <c r="I19">
        <v>104359</v>
      </c>
      <c r="J19" s="4">
        <f>I19/I5</f>
        <v>0.3219863626546543</v>
      </c>
      <c r="K19" s="2">
        <v>4506134.5639888085</v>
      </c>
    </row>
    <row r="20" spans="2:11">
      <c r="E20" s="6" t="s">
        <v>21</v>
      </c>
      <c r="F20" s="6"/>
      <c r="G20" s="2">
        <v>5493246.0447035776</v>
      </c>
      <c r="H20" s="4">
        <f>1-H18-H19</f>
        <v>0.57391468873336593</v>
      </c>
      <c r="I20">
        <v>183584</v>
      </c>
      <c r="J20" s="4">
        <f>1-J18-J19</f>
        <v>0.56642497917373735</v>
      </c>
      <c r="K20" s="2">
        <v>565425.52277626004</v>
      </c>
    </row>
    <row r="21" spans="2:11">
      <c r="F21" t="s">
        <v>22</v>
      </c>
    </row>
    <row r="22" spans="2:11">
      <c r="F22" t="s">
        <v>23</v>
      </c>
      <c r="G22" s="2">
        <v>438568.54523192398</v>
      </c>
      <c r="H22" s="4">
        <f>G22/G20</f>
        <v>7.9837775636279487E-2</v>
      </c>
      <c r="I22">
        <v>24516</v>
      </c>
      <c r="J22" s="4">
        <f>I22/I20</f>
        <v>0.13354104932891755</v>
      </c>
      <c r="K22" s="2">
        <v>5322.8201073130003</v>
      </c>
    </row>
    <row r="23" spans="2:11">
      <c r="F23" t="s">
        <v>24</v>
      </c>
      <c r="G23" s="2">
        <f>G20-G22</f>
        <v>5054677.4994716533</v>
      </c>
      <c r="H23" s="4">
        <f>1-H22</f>
        <v>0.92016222436372053</v>
      </c>
      <c r="I23">
        <f>I20-I22</f>
        <v>159068</v>
      </c>
      <c r="J23" s="4">
        <f>1-J22</f>
        <v>0.86645895067108247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1371064.675205884</v>
      </c>
      <c r="H26" s="4">
        <f>G26/G5</f>
        <v>0.1432439308016758</v>
      </c>
      <c r="I26">
        <v>51549</v>
      </c>
      <c r="J26" s="4">
        <f>I26/I5</f>
        <v>0.15904785412360001</v>
      </c>
      <c r="K26" s="2">
        <v>4546036.7206769399</v>
      </c>
    </row>
    <row r="27" spans="2:11">
      <c r="E27" s="6" t="s">
        <v>27</v>
      </c>
      <c r="F27" s="6"/>
      <c r="G27" s="2">
        <v>8085477.734563197</v>
      </c>
      <c r="H27" s="4">
        <f>G27/G5</f>
        <v>0.84474177918291282</v>
      </c>
      <c r="I27">
        <v>269447</v>
      </c>
      <c r="J27" s="4">
        <f>I27/I5</f>
        <v>0.83134429668939558</v>
      </c>
      <c r="K27" s="2">
        <v>546102.17599179305</v>
      </c>
    </row>
    <row r="28" spans="2:11">
      <c r="E28" s="6" t="s">
        <v>28</v>
      </c>
      <c r="F28" s="6"/>
      <c r="G28" s="2">
        <v>82986.987837198001</v>
      </c>
      <c r="H28" s="4">
        <f>G28/G5</f>
        <v>8.6701835137033556E-3</v>
      </c>
      <c r="I28">
        <v>2585</v>
      </c>
      <c r="J28" s="4">
        <f>I28/I5</f>
        <v>7.975687266668724E-3</v>
      </c>
      <c r="K28" s="2">
        <v>0</v>
      </c>
    </row>
    <row r="29" spans="2:11">
      <c r="E29" s="6" t="s">
        <v>29</v>
      </c>
      <c r="F29" s="6"/>
      <c r="G29" s="2">
        <v>32008.241249441999</v>
      </c>
      <c r="H29" s="4">
        <f>G29/G5</f>
        <v>3.3441065017081823E-3</v>
      </c>
      <c r="I29">
        <v>529</v>
      </c>
      <c r="J29" s="4">
        <f>I29/I5</f>
        <v>1.6321619203356885E-3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12140034.236897828</v>
      </c>
      <c r="H4" s="5"/>
      <c r="I4" s="1">
        <v>4962166</v>
      </c>
      <c r="J4" s="5"/>
      <c r="K4" s="3">
        <v>395349857.61331105</v>
      </c>
    </row>
    <row r="5" spans="1:11">
      <c r="E5" s="6" t="s">
        <v>7</v>
      </c>
      <c r="F5" s="6"/>
      <c r="G5" s="2">
        <v>9891333.2525715958</v>
      </c>
      <c r="H5" s="4">
        <f>G5/G4</f>
        <v>0.8147697987958189</v>
      </c>
      <c r="I5">
        <v>489407</v>
      </c>
      <c r="J5" s="4">
        <f>I5/I4</f>
        <v>9.8627696050474736E-2</v>
      </c>
      <c r="K5" s="2">
        <v>8459177.0526035875</v>
      </c>
    </row>
    <row r="6" spans="1:11">
      <c r="F6" t="s">
        <v>8</v>
      </c>
    </row>
    <row r="7" spans="1:11">
      <c r="F7" t="s">
        <v>9</v>
      </c>
      <c r="G7" s="2">
        <v>9485424.555440912</v>
      </c>
      <c r="H7" s="4">
        <f>G7/G5</f>
        <v>0.95896319669290753</v>
      </c>
      <c r="I7">
        <v>474309</v>
      </c>
      <c r="J7" s="4">
        <f>I7/I5</f>
        <v>0.96915042081539493</v>
      </c>
      <c r="K7" s="2">
        <v>8267692.3717858037</v>
      </c>
    </row>
    <row r="8" spans="1:11">
      <c r="F8" t="s">
        <v>10</v>
      </c>
      <c r="G8" s="2">
        <f>G5-G7</f>
        <v>405908.69713068381</v>
      </c>
      <c r="H8" s="4">
        <f>1-H7</f>
        <v>4.1036803307092473E-2</v>
      </c>
      <c r="I8">
        <f>I5-I7</f>
        <v>15098</v>
      </c>
      <c r="J8" s="4">
        <f>1-J7</f>
        <v>3.0849579184605069E-2</v>
      </c>
      <c r="K8" s="2">
        <f>K5-K7</f>
        <v>191484.68081778381</v>
      </c>
    </row>
    <row r="9" spans="1:11">
      <c r="E9" s="6" t="s">
        <v>11</v>
      </c>
      <c r="F9" s="6"/>
      <c r="G9" s="2">
        <v>1999951.9896926</v>
      </c>
      <c r="H9" s="4">
        <f>1-H5-H10</f>
        <v>0.16474022648256167</v>
      </c>
      <c r="I9">
        <v>4452354</v>
      </c>
      <c r="J9" s="4">
        <f>1-J5-J10</f>
        <v>0.89726018839353627</v>
      </c>
      <c r="K9" s="2">
        <v>383415222.21963608</v>
      </c>
    </row>
    <row r="10" spans="1:11">
      <c r="E10" s="6" t="s">
        <v>12</v>
      </c>
      <c r="F10" s="6"/>
      <c r="G10" s="2">
        <v>248748.99463363099</v>
      </c>
      <c r="H10" s="4">
        <f>G10/G4</f>
        <v>2.0489974721619435E-2</v>
      </c>
      <c r="I10">
        <v>20405</v>
      </c>
      <c r="J10" s="4">
        <f>I10/I4</f>
        <v>4.1121155559890581E-3</v>
      </c>
      <c r="K10" s="2">
        <v>3475458.34107135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1774143.2562413712</v>
      </c>
      <c r="H13" s="5">
        <f>G13/G5</f>
        <v>0.17936340945545648</v>
      </c>
      <c r="I13" s="1">
        <f>I14+I15</f>
        <v>53593</v>
      </c>
      <c r="J13" s="5">
        <f>I13/I5</f>
        <v>0.1095059939886434</v>
      </c>
      <c r="K13" s="3">
        <f>K14+K15</f>
        <v>1565756.622000919</v>
      </c>
    </row>
    <row r="14" spans="1:11">
      <c r="E14" s="6" t="s">
        <v>15</v>
      </c>
      <c r="F14" s="6"/>
      <c r="G14" s="2">
        <v>1700430.9629639811</v>
      </c>
      <c r="H14" s="4">
        <f>G14/G7</f>
        <v>0.17926777584126172</v>
      </c>
      <c r="I14">
        <v>49718</v>
      </c>
      <c r="J14" s="4">
        <f>I14/I7</f>
        <v>0.10482196205427263</v>
      </c>
      <c r="K14" s="2">
        <v>1565601.162961652</v>
      </c>
    </row>
    <row r="15" spans="1:11">
      <c r="E15" s="6" t="s">
        <v>16</v>
      </c>
      <c r="F15" s="6"/>
      <c r="G15" s="2">
        <v>73712.293277389996</v>
      </c>
      <c r="H15" s="4">
        <f>G15/G8</f>
        <v>0.18159821112100499</v>
      </c>
      <c r="I15">
        <v>3875</v>
      </c>
      <c r="J15" s="4">
        <f>I15/I8</f>
        <v>0.25665651079613194</v>
      </c>
      <c r="K15" s="2">
        <v>155.45903926700001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833764.64202289295</v>
      </c>
      <c r="H18" s="4">
        <f>G18/G5</f>
        <v>8.4292442761053146E-2</v>
      </c>
      <c r="I18">
        <v>28859</v>
      </c>
      <c r="J18" s="4">
        <f>I18/I5</f>
        <v>5.8967280811267515E-2</v>
      </c>
      <c r="K18" s="2">
        <v>1535708.207457992</v>
      </c>
    </row>
    <row r="19" spans="2:11">
      <c r="E19" s="6" t="s">
        <v>20</v>
      </c>
      <c r="F19" s="6"/>
      <c r="G19" s="2">
        <v>2799480.2508173469</v>
      </c>
      <c r="H19" s="4">
        <f>G19/G5</f>
        <v>0.28302354994353512</v>
      </c>
      <c r="I19">
        <v>109551</v>
      </c>
      <c r="J19" s="4">
        <f>I19/I5</f>
        <v>0.22384436675405134</v>
      </c>
      <c r="K19" s="2">
        <v>1952389.552645396</v>
      </c>
    </row>
    <row r="20" spans="2:11">
      <c r="E20" s="6" t="s">
        <v>21</v>
      </c>
      <c r="F20" s="6"/>
      <c r="G20" s="2">
        <v>6245470.8638791656</v>
      </c>
      <c r="H20" s="4">
        <f>1-H18-H19</f>
        <v>0.63268400729541163</v>
      </c>
      <c r="I20">
        <v>350044</v>
      </c>
      <c r="J20" s="4">
        <f>1-J18-J19</f>
        <v>0.71718835243468115</v>
      </c>
      <c r="K20" s="2">
        <v>4363263.0287396023</v>
      </c>
    </row>
    <row r="21" spans="2:11">
      <c r="F21" t="s">
        <v>22</v>
      </c>
    </row>
    <row r="22" spans="2:11">
      <c r="F22" t="s">
        <v>23</v>
      </c>
      <c r="G22" s="2">
        <v>864840.68790404301</v>
      </c>
      <c r="H22" s="4">
        <f>G22/G20</f>
        <v>0.13847485750127672</v>
      </c>
      <c r="I22">
        <v>97901</v>
      </c>
      <c r="J22" s="4">
        <f>I22/I20</f>
        <v>0.27968198283644341</v>
      </c>
      <c r="K22" s="2">
        <v>505036.65562872699</v>
      </c>
    </row>
    <row r="23" spans="2:11">
      <c r="F23" t="s">
        <v>24</v>
      </c>
      <c r="G23" s="2">
        <f>G20-G22</f>
        <v>5380630.1759751225</v>
      </c>
      <c r="H23" s="4">
        <f>1-H22</f>
        <v>0.86152514249872325</v>
      </c>
      <c r="I23">
        <f>I20-I22</f>
        <v>252143</v>
      </c>
      <c r="J23" s="4">
        <f>1-J22</f>
        <v>0.72031801716355659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1362225.663440946</v>
      </c>
      <c r="H26" s="4">
        <f>G26/G5</f>
        <v>0.13771911517456842</v>
      </c>
      <c r="I26">
        <v>57243</v>
      </c>
      <c r="J26" s="4">
        <f>I26/I5</f>
        <v>0.11696399928893539</v>
      </c>
      <c r="K26" s="2">
        <v>1004635.756331319</v>
      </c>
    </row>
    <row r="27" spans="2:11">
      <c r="E27" s="6" t="s">
        <v>27</v>
      </c>
      <c r="F27" s="6"/>
      <c r="G27" s="2">
        <v>8383046.1914123483</v>
      </c>
      <c r="H27" s="4">
        <f>G27/G5</f>
        <v>0.8475142811746722</v>
      </c>
      <c r="I27">
        <v>428692</v>
      </c>
      <c r="J27" s="4">
        <f>I27/I5</f>
        <v>0.87594170087473211</v>
      </c>
      <c r="K27" s="2">
        <v>7357708.2129517067</v>
      </c>
    </row>
    <row r="28" spans="2:11">
      <c r="E28" s="6" t="s">
        <v>28</v>
      </c>
      <c r="F28" s="6"/>
      <c r="G28" s="2">
        <v>83080.240714846004</v>
      </c>
      <c r="H28" s="4">
        <f>G28/G5</f>
        <v>8.3992964945596594E-3</v>
      </c>
      <c r="I28">
        <v>2159</v>
      </c>
      <c r="J28" s="4">
        <f>I28/I5</f>
        <v>4.4114612173507938E-3</v>
      </c>
      <c r="K28" s="2">
        <v>96528.516889448001</v>
      </c>
    </row>
    <row r="29" spans="2:11">
      <c r="E29" s="6" t="s">
        <v>29</v>
      </c>
      <c r="F29" s="6"/>
      <c r="G29" s="2">
        <v>62981.157003455999</v>
      </c>
      <c r="H29" s="4">
        <f>G29/G5</f>
        <v>6.3673071561997831E-3</v>
      </c>
      <c r="I29">
        <v>1313</v>
      </c>
      <c r="J29" s="4">
        <f>I29/I5</f>
        <v>2.6828386189817473E-3</v>
      </c>
      <c r="K29" s="2">
        <v>304.56643111300002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S3" sqref="S3"/>
    </sheetView>
  </sheetViews>
  <sheetFormatPr defaultRowHeight="30" customHeight="1"/>
  <cols>
    <col min="5" max="5" width="42.140625" customWidth="1"/>
  </cols>
  <sheetData>
    <row r="1" spans="1:5" ht="57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UK'!$G$7</f>
        <v>9289021.0929331239</v>
      </c>
    </row>
    <row r="4" spans="1:5">
      <c r="A4" t="s">
        <v>32</v>
      </c>
      <c r="B4">
        <f>'NEWT - UK'!$G$8</f>
        <v>282516.54592259601</v>
      </c>
    </row>
    <row r="5" spans="1:5">
      <c r="A5" t="s">
        <v>33</v>
      </c>
      <c r="B5">
        <f>'NEWT - UK'!$G$9</f>
        <v>370181.01958886901</v>
      </c>
    </row>
    <row r="6" spans="1:5">
      <c r="A6" t="s">
        <v>34</v>
      </c>
      <c r="B6">
        <f>'NEWT - UK'!$G$10</f>
        <v>867.187339812</v>
      </c>
    </row>
    <row r="15" spans="1:5">
      <c r="A15" t="s">
        <v>35</v>
      </c>
    </row>
    <row r="16" spans="1:5">
      <c r="A16" t="s">
        <v>31</v>
      </c>
      <c r="B16">
        <f>'NEWT - UK'!$I$7</f>
        <v>313343</v>
      </c>
    </row>
    <row r="17" spans="1:2">
      <c r="A17" t="s">
        <v>32</v>
      </c>
      <c r="B17">
        <f>'NEWT - UK'!$I$8</f>
        <v>10767</v>
      </c>
    </row>
    <row r="18" spans="1:2">
      <c r="A18" t="s">
        <v>33</v>
      </c>
      <c r="B18">
        <f>'NEWT - UK'!$I$9</f>
        <v>686154</v>
      </c>
    </row>
    <row r="19" spans="1:2">
      <c r="A19" t="s">
        <v>34</v>
      </c>
      <c r="B19">
        <f>'NEWT - UK'!$I$10</f>
        <v>15</v>
      </c>
    </row>
    <row r="27" spans="1:2">
      <c r="A27" t="s">
        <v>18</v>
      </c>
    </row>
    <row r="28" spans="1:2">
      <c r="A28" t="s">
        <v>36</v>
      </c>
      <c r="B28">
        <f>'NEWT - UK'!$G$18</f>
        <v>984054.26916316804</v>
      </c>
    </row>
    <row r="29" spans="1:2">
      <c r="A29" t="s">
        <v>37</v>
      </c>
      <c r="B29">
        <f>'NEWT - UK'!$G$19</f>
        <v>3094237.3249889752</v>
      </c>
    </row>
    <row r="30" spans="1:2">
      <c r="A30" t="s">
        <v>38</v>
      </c>
      <c r="B30">
        <f>'NEWT - UK'!$G$22</f>
        <v>438568.54523192398</v>
      </c>
    </row>
    <row r="31" spans="1:2">
      <c r="A31" t="s">
        <v>39</v>
      </c>
      <c r="B31">
        <f>'NEWT - UK'!$G$23</f>
        <v>5054677.4994716533</v>
      </c>
    </row>
    <row r="40" spans="1:2">
      <c r="A40" t="s">
        <v>40</v>
      </c>
    </row>
    <row r="41" spans="1:2">
      <c r="A41" t="s">
        <v>41</v>
      </c>
      <c r="B41">
        <f>'NEWT - UK'!$G$26</f>
        <v>1371064.675205884</v>
      </c>
    </row>
    <row r="42" spans="1:2">
      <c r="A42" t="s">
        <v>42</v>
      </c>
      <c r="B42">
        <f>'NEWT - UK'!$G$27</f>
        <v>8085477.734563197</v>
      </c>
    </row>
    <row r="43" spans="1:2">
      <c r="A43" t="s">
        <v>43</v>
      </c>
      <c r="B43">
        <f>'NEWT - UK'!$G$28</f>
        <v>82986.987837198001</v>
      </c>
    </row>
    <row r="44" spans="1:2">
      <c r="A44" t="s">
        <v>44</v>
      </c>
      <c r="B44">
        <f>'NEWT - UK'!$G$29</f>
        <v>32008.241249441999</v>
      </c>
    </row>
  </sheetData>
  <pageMargins left="0.7" right="0.7" top="0.75" bottom="0.75" header="0.3" footer="0.3"/>
  <pageSetup paperSize="9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2023-06-29T10:08:49Z</dcterms:created>
  <dcterms:modified xsi:type="dcterms:W3CDTF">2023-06-29T10:08:49Z</dcterms:modified>
</cp:coreProperties>
</file>